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C-digitaal loket\Begrotingen bij UBS 2022\20230303 Nieuwe formats\"/>
    </mc:Choice>
  </mc:AlternateContent>
  <xr:revisionPtr revIDLastSave="0" documentId="14_{D5C45842-DDCC-4845-9BBD-5D5CC54AF34F}" xr6:coauthVersionLast="47" xr6:coauthVersionMax="47" xr10:uidLastSave="{00000000-0000-0000-0000-000000000000}"/>
  <bookViews>
    <workbookView xWindow="-48" yWindow="-48" windowWidth="23136" windowHeight="12456" xr2:uid="{9C226E7D-996D-4926-95DA-AD6132B2E21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M9" i="1"/>
  <c r="M8" i="1"/>
  <c r="B34" i="1"/>
  <c r="P5" i="1"/>
  <c r="P13" i="1"/>
  <c r="P12" i="1"/>
  <c r="M13" i="1"/>
  <c r="M12" i="1"/>
  <c r="J13" i="1"/>
  <c r="J12" i="1"/>
  <c r="G13" i="1"/>
  <c r="G12" i="1"/>
  <c r="D13" i="1"/>
  <c r="D12" i="1"/>
  <c r="J9" i="1"/>
  <c r="Q18" i="1"/>
  <c r="Q21" i="1" s="1"/>
  <c r="Q22" i="1" s="1"/>
  <c r="Q23" i="1" s="1"/>
  <c r="P11" i="1"/>
  <c r="G6" i="1"/>
  <c r="T13" i="1"/>
  <c r="T12" i="1"/>
  <c r="P14" i="1"/>
  <c r="M6" i="1"/>
  <c r="M7" i="1"/>
  <c r="M5" i="1"/>
  <c r="J11" i="1"/>
  <c r="J5" i="1"/>
  <c r="G8" i="1"/>
  <c r="G9" i="1"/>
  <c r="G10" i="1"/>
  <c r="G5" i="1"/>
  <c r="D6" i="1"/>
  <c r="D7" i="1"/>
  <c r="D9" i="1"/>
  <c r="D5" i="1"/>
  <c r="B48" i="1"/>
  <c r="B35" i="1"/>
  <c r="B45" i="1"/>
  <c r="B38" i="1"/>
  <c r="B37" i="1"/>
  <c r="B33" i="1"/>
  <c r="B32" i="1"/>
  <c r="P18" i="1" l="1"/>
  <c r="P21" i="1" s="1"/>
  <c r="P22" i="1" s="1"/>
  <c r="P23" i="1" s="1"/>
  <c r="J18" i="1"/>
  <c r="J19" i="1" s="1"/>
  <c r="G18" i="1"/>
  <c r="G19" i="1" s="1"/>
  <c r="T18" i="1"/>
  <c r="T21" i="1" s="1"/>
  <c r="T22" i="1" s="1"/>
  <c r="D18" i="1"/>
  <c r="D21" i="1" s="1"/>
  <c r="M18" i="1"/>
  <c r="M21" i="1" s="1"/>
  <c r="M22" i="1" s="1"/>
  <c r="M23" i="1" s="1"/>
  <c r="Q19" i="1"/>
  <c r="Q20" i="1" s="1"/>
  <c r="J21" i="1" l="1"/>
  <c r="J22" i="1" s="1"/>
  <c r="J23" i="1" s="1"/>
  <c r="G21" i="1"/>
  <c r="G22" i="1" s="1"/>
  <c r="G23" i="1" s="1"/>
  <c r="T23" i="1"/>
  <c r="D19" i="1"/>
  <c r="D20" i="1" s="1"/>
  <c r="D22" i="1"/>
  <c r="D23" i="1" s="1"/>
  <c r="M19" i="1"/>
  <c r="M20" i="1" s="1"/>
  <c r="P19" i="1"/>
  <c r="P20" i="1" s="1"/>
  <c r="T19" i="1"/>
  <c r="T20" i="1" s="1"/>
  <c r="G20" i="1"/>
  <c r="J20" i="1"/>
</calcChain>
</file>

<file path=xl/sharedStrings.xml><?xml version="1.0" encoding="utf-8"?>
<sst xmlns="http://schemas.openxmlformats.org/spreadsheetml/2006/main" count="204" uniqueCount="62">
  <si>
    <t>Berekening subsidie wolf- en goudjakhals preventieve middelen</t>
  </si>
  <si>
    <t>Kostenpost en subsidiabele eenheid</t>
  </si>
  <si>
    <t>Activiteit a. Nieuwe, vaste afrasteringen. Subsidiebedrag bedraagt maximaal € 20.000,-</t>
  </si>
  <si>
    <t>Activiteit b. Verplaatsbare afrastering, nb in NNN subsidiabel maximum 1000 m. Subsidiebedrag bedraagt maximaal € 20.000,-</t>
  </si>
  <si>
    <t xml:space="preserve">Activiteit c. Het aanpassen van bestaande afrasteringen om deze te kunnen inzetten als wolf- en goudjakhals preventieve middelen. Subsidiebedrag bedraagt maximaal € 2.500,-.  </t>
  </si>
  <si>
    <t xml:space="preserve">Activiteit d. Nachtkraal. Subsidiabel maximum 400 m2. Subsidiebedrag bedraagt maximaal € 10.000,-. Gaasraster, draadraster, flexinet of hekwerk is subsidiabel; niet stapelbaar. </t>
  </si>
  <si>
    <t xml:space="preserve">Activiteit e. Verplaatsbare schaapskooi. Subsidiabel maximum 200m2. Subsidiebedrag bedraagt maximaal  € 20.000,-.  </t>
  </si>
  <si>
    <t xml:space="preserve">Activiteit e: Vaste schaapskooi als (veld)schuur. Subsidiebedrag bedraagt maximaal € 20.000,-. </t>
  </si>
  <si>
    <t xml:space="preserve">Activiteit f. De inzet van kuddebeschermingshonden. Subsidiebedrag bedraagt maximaal         € 1.600,-.  </t>
  </si>
  <si>
    <t>Subsidiabele kosten per eenheid</t>
  </si>
  <si>
    <t>Aantal eenheden</t>
  </si>
  <si>
    <t>Aantal eenheden x subsidiabele kosten = subsidiabele kosten</t>
  </si>
  <si>
    <t>Subsidiabel bedrag</t>
  </si>
  <si>
    <t>Schrikdraadapparaat dat stroomstoten van minimaal 4,5 kiloVolt kan genereren. Met accu, acculader en aarding (maximaal 1)</t>
  </si>
  <si>
    <t>x</t>
  </si>
  <si>
    <t>Draadraster incl. stroomdraad etc per meter, met een subsidiabel maximum van 3000 meter*</t>
  </si>
  <si>
    <t>Gaasraster incl. stroomdraad, palen etc. per meter, met een subsidiabel maximum van 2500 meter*</t>
  </si>
  <si>
    <t>Flexinet per meter (met een subsidiabel maximum van 3000 meter of in NNN-gebied subsidiabel maximum van 1000 meter)</t>
  </si>
  <si>
    <t xml:space="preserve">Opwindsysteem voor mobiele draadrasters, te combineren met draadraster of flexinet (max 1) </t>
  </si>
  <si>
    <t xml:space="preserve">Extra stroomdraden per meter (met een subsidiabel maximum van 3000 meter of in NNN-gebied met een subsidiabel maximum van 1000 meter) </t>
  </si>
  <si>
    <t>Hond € 750,00 per hond. Maximum subsidiabel: 2 honden</t>
  </si>
  <si>
    <t>invullen op basis van aantal honden, maximaal 2 honden a € 750,-</t>
  </si>
  <si>
    <t>Waarschuwingsbordjes voor kuddebeschermingshonden aan afrastering voor passanten: € 5,- per stuk met een maximum van € 100,-</t>
  </si>
  <si>
    <t xml:space="preserve">invullen op basis van aantal borden, maximaal € 100,-. € 5,- per bord. </t>
  </si>
  <si>
    <t>Tentdoek</t>
  </si>
  <si>
    <t>invullen conform offerte</t>
  </si>
  <si>
    <t>nvt</t>
  </si>
  <si>
    <t xml:space="preserve">(Veld)schuur. Subsidiabel maximum bedraagt € 20,000,-. Bedrag van offerte invullen.  </t>
  </si>
  <si>
    <t xml:space="preserve">Invullen conform offerte. </t>
  </si>
  <si>
    <t>Totale subsidiabele kosten bij Btw-plichtige aanvrager</t>
  </si>
  <si>
    <t>Eigen bijdrage 50%</t>
  </si>
  <si>
    <t>Subsidiebedrag bedrijfsmatige dierhouder</t>
  </si>
  <si>
    <t>Totale subsidiabele kosten bij niet Btw-plichtige aanvrager</t>
  </si>
  <si>
    <t>Eigen bijdrage 20%</t>
  </si>
  <si>
    <t>Subsidiebedrag niet-bedrijfsmatige dierhouder</t>
  </si>
  <si>
    <t xml:space="preserve">* Deze bedragen zijn inclusief stroomdraad, palen, bevestigingsmateriaal, stroomklok,  isolatoren en eventuele andere bijkomende kosten; </t>
  </si>
  <si>
    <t>Afgerond naar</t>
  </si>
  <si>
    <t>gaasraster</t>
  </si>
  <si>
    <t>draadraster</t>
  </si>
  <si>
    <t>flexinet</t>
  </si>
  <si>
    <t>fladry vast raster</t>
  </si>
  <si>
    <t>hekwerk</t>
  </si>
  <si>
    <t>?</t>
  </si>
  <si>
    <t>accu</t>
  </si>
  <si>
    <t>opwindsysteem</t>
  </si>
  <si>
    <t>Flexinet</t>
  </si>
  <si>
    <t>Net + schoren 2,8 per meter</t>
  </si>
  <si>
    <t>Optioneel fladry: 0,90 per meter</t>
  </si>
  <si>
    <t>Vaste raster</t>
  </si>
  <si>
    <t>gaas1,26</t>
  </si>
  <si>
    <t>Palen + 4 hoekpalen (per 5 meter)0,613,37,98</t>
  </si>
  <si>
    <t>Totaal9,24per meter</t>
  </si>
  <si>
    <t>In plaats van gaas? Dan 0.90 ipv 1,26</t>
  </si>
  <si>
    <t>Draadraster</t>
  </si>
  <si>
    <t>Draad50,150,75per meter</t>
  </si>
  <si>
    <t>Paal + 4 hoekpalen (per 5 meter)0,213,32,66</t>
  </si>
  <si>
    <t>Isolatoren50,341,7</t>
  </si>
  <si>
    <t>Totaal 5,11per meter</t>
  </si>
  <si>
    <t>Accu</t>
  </si>
  <si>
    <t>Schrikdraadapparaat 7,</t>
  </si>
  <si>
    <t>Fladderlint/Fladry per meter</t>
  </si>
  <si>
    <t>Gegalvaniseerd hekwerk subsidiabel maximum 200m2 bij mobiele schaapskooi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</si>
</sst>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Segoe UI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8" fontId="1" fillId="5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 applyAlignment="1">
      <alignment wrapText="1"/>
    </xf>
    <xf numFmtId="164" fontId="1" fillId="9" borderId="1" xfId="0" applyNumberFormat="1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4" borderId="1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vertical="center" wrapText="1"/>
    </xf>
    <xf numFmtId="1" fontId="1" fillId="7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wrapText="1"/>
    </xf>
    <xf numFmtId="0" fontId="1" fillId="9" borderId="1" xfId="0" applyFont="1" applyFill="1" applyBorder="1" applyAlignment="1" applyProtection="1">
      <alignment wrapText="1"/>
      <protection locked="0"/>
    </xf>
    <xf numFmtId="0" fontId="1" fillId="8" borderId="1" xfId="0" applyFont="1" applyFill="1" applyBorder="1" applyAlignment="1" applyProtection="1">
      <alignment wrapText="1"/>
      <protection locked="0"/>
    </xf>
    <xf numFmtId="0" fontId="2" fillId="10" borderId="1" xfId="0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164" fontId="1" fillId="10" borderId="1" xfId="0" applyNumberFormat="1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164" fontId="1" fillId="11" borderId="1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8" borderId="1" xfId="0" applyNumberFormat="1" applyFont="1" applyFill="1" applyBorder="1" applyAlignment="1" applyProtection="1">
      <alignment wrapText="1"/>
      <protection locked="0"/>
    </xf>
    <xf numFmtId="164" fontId="1" fillId="5" borderId="1" xfId="0" applyNumberFormat="1" applyFont="1" applyFill="1" applyBorder="1" applyAlignment="1">
      <alignment vertical="center" wrapText="1"/>
    </xf>
    <xf numFmtId="0" fontId="4" fillId="0" borderId="0" xfId="0" applyFont="1"/>
    <xf numFmtId="1" fontId="1" fillId="8" borderId="1" xfId="0" applyNumberFormat="1" applyFont="1" applyFill="1" applyBorder="1" applyAlignment="1" applyProtection="1">
      <alignment wrapText="1"/>
      <protection locked="0"/>
    </xf>
    <xf numFmtId="1" fontId="1" fillId="12" borderId="1" xfId="0" applyNumberFormat="1" applyFont="1" applyFill="1" applyBorder="1" applyAlignment="1" applyProtection="1">
      <alignment wrapText="1"/>
      <protection locked="0"/>
    </xf>
    <xf numFmtId="1" fontId="1" fillId="11" borderId="1" xfId="0" applyNumberFormat="1" applyFont="1" applyFill="1" applyBorder="1" applyAlignment="1" applyProtection="1">
      <alignment wrapText="1"/>
      <protection locked="0"/>
    </xf>
    <xf numFmtId="1" fontId="1" fillId="11" borderId="1" xfId="0" applyNumberFormat="1" applyFont="1" applyFill="1" applyBorder="1" applyAlignment="1" applyProtection="1">
      <alignment vertical="center" wrapText="1"/>
      <protection locked="0"/>
    </xf>
    <xf numFmtId="0" fontId="1" fillId="11" borderId="1" xfId="0" applyFont="1" applyFill="1" applyBorder="1" applyAlignment="1" applyProtection="1">
      <alignment wrapText="1"/>
      <protection locked="0"/>
    </xf>
    <xf numFmtId="1" fontId="1" fillId="9" borderId="1" xfId="0" applyNumberFormat="1" applyFont="1" applyFill="1" applyBorder="1" applyAlignment="1" applyProtection="1">
      <alignment wrapText="1"/>
      <protection locked="0"/>
    </xf>
    <xf numFmtId="1" fontId="1" fillId="13" borderId="1" xfId="0" applyNumberFormat="1" applyFont="1" applyFill="1" applyBorder="1" applyAlignment="1" applyProtection="1">
      <alignment wrapText="1"/>
      <protection locked="0"/>
    </xf>
    <xf numFmtId="0" fontId="1" fillId="13" borderId="1" xfId="0" applyFont="1" applyFill="1" applyBorder="1" applyAlignment="1" applyProtection="1">
      <alignment wrapText="1"/>
      <protection locked="0"/>
    </xf>
    <xf numFmtId="164" fontId="1" fillId="13" borderId="1" xfId="0" applyNumberFormat="1" applyFont="1" applyFill="1" applyBorder="1" applyAlignment="1" applyProtection="1">
      <alignment wrapText="1"/>
      <protection locked="0"/>
    </xf>
    <xf numFmtId="164" fontId="1" fillId="10" borderId="1" xfId="0" applyNumberFormat="1" applyFont="1" applyFill="1" applyBorder="1" applyAlignment="1" applyProtection="1">
      <alignment wrapText="1"/>
      <protection locked="0"/>
    </xf>
    <xf numFmtId="0" fontId="1" fillId="14" borderId="1" xfId="0" applyFont="1" applyFill="1" applyBorder="1" applyAlignment="1" applyProtection="1">
      <alignment wrapText="1"/>
      <protection locked="0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5252-B2CC-42C5-B9E2-001A41EC4DF5}">
  <dimension ref="A1:T72"/>
  <sheetViews>
    <sheetView tabSelected="1" workbookViewId="0">
      <pane ySplit="3" topLeftCell="A13" activePane="bottomLeft" state="frozen"/>
      <selection pane="bottomLeft" activeCell="N15" sqref="N15"/>
    </sheetView>
  </sheetViews>
  <sheetFormatPr defaultColWidth="27.44140625" defaultRowHeight="13.8" x14ac:dyDescent="0.3"/>
  <cols>
    <col min="1" max="1" width="50.5546875" style="1" customWidth="1"/>
    <col min="2" max="16" width="10.5546875" style="1" customWidth="1"/>
    <col min="17" max="17" width="18.6640625" style="1" customWidth="1"/>
    <col min="18" max="20" width="10.5546875" style="1" customWidth="1"/>
    <col min="21" max="16384" width="27.44140625" style="1"/>
  </cols>
  <sheetData>
    <row r="1" spans="1:20" ht="21" x14ac:dyDescent="0.4">
      <c r="A1" s="54" t="s">
        <v>0</v>
      </c>
    </row>
    <row r="3" spans="1:20" s="22" customFormat="1" ht="82.8" x14ac:dyDescent="0.3">
      <c r="A3" s="26" t="s">
        <v>1</v>
      </c>
      <c r="B3" s="69" t="s">
        <v>2</v>
      </c>
      <c r="C3" s="70"/>
      <c r="D3" s="71"/>
      <c r="E3" s="72" t="s">
        <v>3</v>
      </c>
      <c r="F3" s="73"/>
      <c r="G3" s="74"/>
      <c r="H3" s="75" t="s">
        <v>4</v>
      </c>
      <c r="I3" s="76"/>
      <c r="J3" s="77"/>
      <c r="K3" s="78" t="s">
        <v>5</v>
      </c>
      <c r="L3" s="79"/>
      <c r="M3" s="80"/>
      <c r="N3" s="81" t="s">
        <v>6</v>
      </c>
      <c r="O3" s="82"/>
      <c r="P3" s="83"/>
      <c r="Q3" s="39" t="s">
        <v>7</v>
      </c>
      <c r="R3" s="66" t="s">
        <v>8</v>
      </c>
      <c r="S3" s="67"/>
      <c r="T3" s="68"/>
    </row>
    <row r="4" spans="1:20" ht="82.8" x14ac:dyDescent="0.3">
      <c r="A4" s="27"/>
      <c r="B4" s="5" t="s">
        <v>9</v>
      </c>
      <c r="C4" s="5" t="s">
        <v>10</v>
      </c>
      <c r="D4" s="5" t="s">
        <v>11</v>
      </c>
      <c r="E4" s="9" t="s">
        <v>9</v>
      </c>
      <c r="F4" s="9" t="s">
        <v>10</v>
      </c>
      <c r="G4" s="9" t="s">
        <v>11</v>
      </c>
      <c r="H4" s="11" t="s">
        <v>9</v>
      </c>
      <c r="I4" s="11" t="s">
        <v>10</v>
      </c>
      <c r="J4" s="11" t="s">
        <v>11</v>
      </c>
      <c r="K4" s="15" t="s">
        <v>9</v>
      </c>
      <c r="L4" s="15" t="s">
        <v>10</v>
      </c>
      <c r="M4" s="15" t="s">
        <v>11</v>
      </c>
      <c r="N4" s="17" t="s">
        <v>9</v>
      </c>
      <c r="O4" s="17" t="s">
        <v>10</v>
      </c>
      <c r="P4" s="17" t="s">
        <v>11</v>
      </c>
      <c r="Q4" s="19" t="s">
        <v>12</v>
      </c>
      <c r="R4" s="21" t="s">
        <v>9</v>
      </c>
      <c r="S4" s="21" t="s">
        <v>10</v>
      </c>
      <c r="T4" s="21" t="s">
        <v>11</v>
      </c>
    </row>
    <row r="5" spans="1:20" ht="41.4" x14ac:dyDescent="0.3">
      <c r="A5" s="27" t="s">
        <v>13</v>
      </c>
      <c r="B5" s="6">
        <v>500</v>
      </c>
      <c r="C5" s="55">
        <v>0</v>
      </c>
      <c r="D5" s="6">
        <f>B5*C5</f>
        <v>0</v>
      </c>
      <c r="E5" s="10">
        <v>500</v>
      </c>
      <c r="F5" s="56">
        <v>0</v>
      </c>
      <c r="G5" s="10">
        <f>E5*F5</f>
        <v>0</v>
      </c>
      <c r="H5" s="12">
        <v>500</v>
      </c>
      <c r="I5" s="57">
        <v>0</v>
      </c>
      <c r="J5" s="12">
        <f>SUM(H5*I5)</f>
        <v>0</v>
      </c>
      <c r="K5" s="16">
        <v>500</v>
      </c>
      <c r="L5" s="60">
        <v>0</v>
      </c>
      <c r="M5" s="16">
        <f>SUM(K5*L5)</f>
        <v>0</v>
      </c>
      <c r="N5" s="18">
        <v>500</v>
      </c>
      <c r="O5" s="61">
        <v>0</v>
      </c>
      <c r="P5" s="18">
        <f>N5*O5</f>
        <v>0</v>
      </c>
      <c r="Q5" s="20" t="s">
        <v>14</v>
      </c>
      <c r="R5" s="21" t="s">
        <v>14</v>
      </c>
      <c r="S5" s="21" t="s">
        <v>14</v>
      </c>
      <c r="T5" s="21" t="s">
        <v>14</v>
      </c>
    </row>
    <row r="6" spans="1:20" ht="27.6" x14ac:dyDescent="0.3">
      <c r="A6" s="32" t="s">
        <v>15</v>
      </c>
      <c r="B6" s="6">
        <v>4.5</v>
      </c>
      <c r="C6" s="55">
        <v>0</v>
      </c>
      <c r="D6" s="6">
        <f t="shared" ref="D6:D9" si="0">B6*C6</f>
        <v>0</v>
      </c>
      <c r="E6" s="10">
        <v>4.5</v>
      </c>
      <c r="F6" s="56">
        <v>0</v>
      </c>
      <c r="G6" s="10">
        <f>E6*F6</f>
        <v>0</v>
      </c>
      <c r="H6" s="11" t="s">
        <v>14</v>
      </c>
      <c r="I6" s="34" t="s">
        <v>14</v>
      </c>
      <c r="J6" s="11" t="s">
        <v>14</v>
      </c>
      <c r="K6" s="16">
        <v>4.5</v>
      </c>
      <c r="L6" s="60">
        <v>0</v>
      </c>
      <c r="M6" s="16">
        <f t="shared" ref="M6:M7" si="1">SUM(K6*L6)</f>
        <v>0</v>
      </c>
      <c r="N6" s="17" t="s">
        <v>14</v>
      </c>
      <c r="O6" s="36" t="s">
        <v>14</v>
      </c>
      <c r="P6" s="18" t="s">
        <v>14</v>
      </c>
      <c r="Q6" s="19" t="s">
        <v>14</v>
      </c>
      <c r="R6" s="21" t="s">
        <v>14</v>
      </c>
      <c r="S6" s="21" t="s">
        <v>14</v>
      </c>
      <c r="T6" s="21" t="s">
        <v>14</v>
      </c>
    </row>
    <row r="7" spans="1:20" ht="27.6" x14ac:dyDescent="0.3">
      <c r="A7" s="32" t="s">
        <v>16</v>
      </c>
      <c r="B7" s="6">
        <v>8</v>
      </c>
      <c r="C7" s="55">
        <v>0</v>
      </c>
      <c r="D7" s="6">
        <f t="shared" si="0"/>
        <v>0</v>
      </c>
      <c r="E7" s="10" t="s">
        <v>14</v>
      </c>
      <c r="F7" s="33" t="s">
        <v>14</v>
      </c>
      <c r="G7" s="10" t="s">
        <v>14</v>
      </c>
      <c r="H7" s="11" t="s">
        <v>14</v>
      </c>
      <c r="I7" s="34" t="s">
        <v>14</v>
      </c>
      <c r="J7" s="11" t="s">
        <v>14</v>
      </c>
      <c r="K7" s="16">
        <v>8</v>
      </c>
      <c r="L7" s="60">
        <v>0</v>
      </c>
      <c r="M7" s="16">
        <f t="shared" si="1"/>
        <v>0</v>
      </c>
      <c r="N7" s="36" t="s">
        <v>14</v>
      </c>
      <c r="O7" s="36" t="s">
        <v>14</v>
      </c>
      <c r="P7" s="17" t="s">
        <v>14</v>
      </c>
      <c r="Q7" s="19" t="s">
        <v>14</v>
      </c>
      <c r="R7" s="21" t="s">
        <v>14</v>
      </c>
      <c r="S7" s="21" t="s">
        <v>14</v>
      </c>
      <c r="T7" s="21" t="s">
        <v>14</v>
      </c>
    </row>
    <row r="8" spans="1:20" ht="41.4" x14ac:dyDescent="0.3">
      <c r="A8" s="32" t="s">
        <v>17</v>
      </c>
      <c r="B8" s="5" t="s">
        <v>14</v>
      </c>
      <c r="C8" s="40" t="s">
        <v>14</v>
      </c>
      <c r="D8" s="6" t="s">
        <v>14</v>
      </c>
      <c r="E8" s="10">
        <v>2.35</v>
      </c>
      <c r="F8" s="56">
        <v>0</v>
      </c>
      <c r="G8" s="10">
        <f>E8*F8</f>
        <v>0</v>
      </c>
      <c r="H8" s="11" t="s">
        <v>14</v>
      </c>
      <c r="I8" s="34" t="s">
        <v>14</v>
      </c>
      <c r="J8" s="11" t="s">
        <v>14</v>
      </c>
      <c r="K8" s="16">
        <v>2.35</v>
      </c>
      <c r="L8" s="60">
        <v>0</v>
      </c>
      <c r="M8" s="16">
        <f>SUM(K8*L8)</f>
        <v>0</v>
      </c>
      <c r="N8" s="17" t="s">
        <v>14</v>
      </c>
      <c r="O8" s="36" t="s">
        <v>14</v>
      </c>
      <c r="P8" s="17" t="s">
        <v>14</v>
      </c>
      <c r="Q8" s="19" t="s">
        <v>14</v>
      </c>
      <c r="R8" s="21" t="s">
        <v>14</v>
      </c>
      <c r="S8" s="21" t="s">
        <v>14</v>
      </c>
      <c r="T8" s="21" t="s">
        <v>14</v>
      </c>
    </row>
    <row r="9" spans="1:20" x14ac:dyDescent="0.3">
      <c r="A9" s="32" t="s">
        <v>60</v>
      </c>
      <c r="B9" s="6">
        <v>0.9</v>
      </c>
      <c r="C9" s="55">
        <v>0</v>
      </c>
      <c r="D9" s="6">
        <f t="shared" si="0"/>
        <v>0</v>
      </c>
      <c r="E9" s="10">
        <v>0.9</v>
      </c>
      <c r="F9" s="56">
        <v>0</v>
      </c>
      <c r="G9" s="10">
        <f>E9*F9</f>
        <v>0</v>
      </c>
      <c r="H9" s="12">
        <v>0.9</v>
      </c>
      <c r="I9" s="57">
        <v>0</v>
      </c>
      <c r="J9" s="12">
        <f>SUM(H9*I9)</f>
        <v>0</v>
      </c>
      <c r="K9" s="16">
        <v>0.9</v>
      </c>
      <c r="L9" s="41">
        <v>0</v>
      </c>
      <c r="M9" s="16">
        <f>SUM(K9*L9)</f>
        <v>0</v>
      </c>
      <c r="N9" s="17" t="s">
        <v>14</v>
      </c>
      <c r="O9" s="17" t="s">
        <v>14</v>
      </c>
      <c r="P9" s="17" t="s">
        <v>14</v>
      </c>
      <c r="Q9" s="19" t="s">
        <v>14</v>
      </c>
      <c r="R9" s="21" t="s">
        <v>14</v>
      </c>
      <c r="S9" s="21" t="s">
        <v>14</v>
      </c>
      <c r="T9" s="21" t="s">
        <v>14</v>
      </c>
    </row>
    <row r="10" spans="1:20" ht="27.6" x14ac:dyDescent="0.3">
      <c r="A10" s="27" t="s">
        <v>18</v>
      </c>
      <c r="B10" s="8" t="s">
        <v>14</v>
      </c>
      <c r="C10" s="7" t="s">
        <v>14</v>
      </c>
      <c r="D10" s="6" t="s">
        <v>14</v>
      </c>
      <c r="E10" s="10">
        <v>4000</v>
      </c>
      <c r="F10" s="56">
        <v>0</v>
      </c>
      <c r="G10" s="10">
        <f>E10*F10</f>
        <v>0</v>
      </c>
      <c r="H10" s="13" t="s">
        <v>14</v>
      </c>
      <c r="I10" s="35" t="s">
        <v>14</v>
      </c>
      <c r="J10" s="13" t="s">
        <v>14</v>
      </c>
      <c r="K10" s="15" t="s">
        <v>14</v>
      </c>
      <c r="L10" s="15" t="s">
        <v>14</v>
      </c>
      <c r="M10" s="15" t="s">
        <v>14</v>
      </c>
      <c r="N10" s="17" t="s">
        <v>14</v>
      </c>
      <c r="O10" s="17" t="s">
        <v>14</v>
      </c>
      <c r="P10" s="17" t="s">
        <v>14</v>
      </c>
      <c r="Q10" s="19" t="s">
        <v>14</v>
      </c>
      <c r="R10" s="21" t="s">
        <v>14</v>
      </c>
      <c r="S10" s="21" t="s">
        <v>14</v>
      </c>
      <c r="T10" s="21" t="s">
        <v>14</v>
      </c>
    </row>
    <row r="11" spans="1:20" ht="41.4" x14ac:dyDescent="0.3">
      <c r="A11" s="27" t="s">
        <v>19</v>
      </c>
      <c r="B11" s="8" t="s">
        <v>14</v>
      </c>
      <c r="C11" s="7" t="s">
        <v>14</v>
      </c>
      <c r="D11" s="6" t="s">
        <v>14</v>
      </c>
      <c r="E11" s="10" t="s">
        <v>14</v>
      </c>
      <c r="F11" s="10" t="s">
        <v>14</v>
      </c>
      <c r="G11" s="10" t="s">
        <v>14</v>
      </c>
      <c r="H11" s="14">
        <v>1</v>
      </c>
      <c r="I11" s="58">
        <v>0</v>
      </c>
      <c r="J11" s="53">
        <f>SUM(H11*I11)</f>
        <v>0</v>
      </c>
      <c r="K11" s="15" t="s">
        <v>14</v>
      </c>
      <c r="L11" s="15" t="s">
        <v>14</v>
      </c>
      <c r="M11" s="15" t="s">
        <v>14</v>
      </c>
      <c r="N11" s="18">
        <v>1</v>
      </c>
      <c r="O11" s="62">
        <v>0</v>
      </c>
      <c r="P11" s="18">
        <f>SUM(N11*O11)</f>
        <v>0</v>
      </c>
      <c r="Q11" s="19" t="s">
        <v>14</v>
      </c>
      <c r="R11" s="21" t="s">
        <v>14</v>
      </c>
      <c r="S11" s="21" t="s">
        <v>14</v>
      </c>
      <c r="T11" s="21" t="s">
        <v>14</v>
      </c>
    </row>
    <row r="12" spans="1:20" ht="55.2" x14ac:dyDescent="0.3">
      <c r="A12" s="27" t="s">
        <v>20</v>
      </c>
      <c r="B12" s="6">
        <v>750</v>
      </c>
      <c r="C12" s="55">
        <v>0</v>
      </c>
      <c r="D12" s="6">
        <f>SUM(B12*C12)</f>
        <v>0</v>
      </c>
      <c r="E12" s="10">
        <v>750</v>
      </c>
      <c r="F12" s="56">
        <v>0</v>
      </c>
      <c r="G12" s="10">
        <f>SUM(E12*F12)</f>
        <v>0</v>
      </c>
      <c r="H12" s="12">
        <v>750</v>
      </c>
      <c r="I12" s="59">
        <v>0</v>
      </c>
      <c r="J12" s="12">
        <f>SUM(H12*I12)</f>
        <v>0</v>
      </c>
      <c r="K12" s="16">
        <v>750</v>
      </c>
      <c r="L12" s="41">
        <v>0</v>
      </c>
      <c r="M12" s="16">
        <f>SUM(K12*L12)</f>
        <v>0</v>
      </c>
      <c r="N12" s="18">
        <v>750</v>
      </c>
      <c r="O12" s="62">
        <v>0</v>
      </c>
      <c r="P12" s="18">
        <f>SUM(N12*O12)</f>
        <v>0</v>
      </c>
      <c r="Q12" s="64" t="s">
        <v>21</v>
      </c>
      <c r="R12" s="30">
        <v>750</v>
      </c>
      <c r="S12" s="65">
        <v>0</v>
      </c>
      <c r="T12" s="30">
        <f>R12*S12</f>
        <v>0</v>
      </c>
    </row>
    <row r="13" spans="1:20" ht="55.2" x14ac:dyDescent="0.3">
      <c r="A13" s="27" t="s">
        <v>22</v>
      </c>
      <c r="B13" s="6">
        <v>5</v>
      </c>
      <c r="C13" s="55">
        <v>0</v>
      </c>
      <c r="D13" s="6">
        <f>SUM(B13*C13)</f>
        <v>0</v>
      </c>
      <c r="E13" s="10">
        <v>5</v>
      </c>
      <c r="F13" s="56">
        <v>0</v>
      </c>
      <c r="G13" s="10">
        <f>SUM(E13*F13)</f>
        <v>0</v>
      </c>
      <c r="H13" s="12">
        <v>5</v>
      </c>
      <c r="I13" s="59">
        <v>0</v>
      </c>
      <c r="J13" s="12">
        <f>SUM(H13*I13)</f>
        <v>0</v>
      </c>
      <c r="K13" s="16">
        <v>5</v>
      </c>
      <c r="L13" s="41">
        <v>0</v>
      </c>
      <c r="M13" s="16">
        <f>SUM(K13*L13)</f>
        <v>0</v>
      </c>
      <c r="N13" s="18">
        <v>5</v>
      </c>
      <c r="O13" s="62">
        <v>0</v>
      </c>
      <c r="P13" s="18">
        <f>SUM(N13*O13)</f>
        <v>0</v>
      </c>
      <c r="Q13" s="64" t="s">
        <v>23</v>
      </c>
      <c r="R13" s="30">
        <v>5</v>
      </c>
      <c r="S13" s="65">
        <v>0</v>
      </c>
      <c r="T13" s="30">
        <f>R13*S13</f>
        <v>0</v>
      </c>
    </row>
    <row r="14" spans="1:20" ht="27.6" x14ac:dyDescent="0.3">
      <c r="A14" s="27" t="s">
        <v>61</v>
      </c>
      <c r="B14" s="5" t="s">
        <v>14</v>
      </c>
      <c r="C14" s="7" t="s">
        <v>14</v>
      </c>
      <c r="D14" s="6" t="s">
        <v>14</v>
      </c>
      <c r="E14" s="10" t="s">
        <v>14</v>
      </c>
      <c r="F14" s="10" t="s">
        <v>14</v>
      </c>
      <c r="G14" s="10" t="s">
        <v>14</v>
      </c>
      <c r="H14" s="11" t="s">
        <v>14</v>
      </c>
      <c r="I14" s="11" t="s">
        <v>14</v>
      </c>
      <c r="J14" s="11" t="s">
        <v>14</v>
      </c>
      <c r="K14" s="15" t="s">
        <v>14</v>
      </c>
      <c r="L14" s="15" t="s">
        <v>14</v>
      </c>
      <c r="M14" s="15" t="s">
        <v>14</v>
      </c>
      <c r="N14" s="18">
        <v>60</v>
      </c>
      <c r="O14" s="62">
        <v>0</v>
      </c>
      <c r="P14" s="18">
        <f>SUM(N14*O14)</f>
        <v>0</v>
      </c>
      <c r="Q14" s="52" t="s">
        <v>14</v>
      </c>
      <c r="R14" s="21" t="s">
        <v>14</v>
      </c>
      <c r="S14" s="21" t="s">
        <v>14</v>
      </c>
      <c r="T14" s="21" t="s">
        <v>14</v>
      </c>
    </row>
    <row r="15" spans="1:20" ht="41.4" x14ac:dyDescent="0.3">
      <c r="A15" s="27" t="s">
        <v>24</v>
      </c>
      <c r="B15" s="5" t="s">
        <v>14</v>
      </c>
      <c r="C15" s="7" t="s">
        <v>14</v>
      </c>
      <c r="D15" s="6" t="s">
        <v>14</v>
      </c>
      <c r="E15" s="10" t="s">
        <v>14</v>
      </c>
      <c r="F15" s="10" t="s">
        <v>14</v>
      </c>
      <c r="G15" s="10" t="s">
        <v>14</v>
      </c>
      <c r="H15" s="11" t="s">
        <v>14</v>
      </c>
      <c r="I15" s="11" t="s">
        <v>14</v>
      </c>
      <c r="J15" s="11" t="s">
        <v>14</v>
      </c>
      <c r="K15" s="15" t="s">
        <v>14</v>
      </c>
      <c r="L15" s="15" t="s">
        <v>14</v>
      </c>
      <c r="M15" s="15" t="s">
        <v>14</v>
      </c>
      <c r="N15" s="63" t="s">
        <v>25</v>
      </c>
      <c r="O15" s="18" t="s">
        <v>26</v>
      </c>
      <c r="P15" s="18" t="str">
        <f>N15</f>
        <v>invullen conform offerte</v>
      </c>
      <c r="Q15" s="19" t="s">
        <v>14</v>
      </c>
      <c r="R15" s="21" t="s">
        <v>14</v>
      </c>
      <c r="S15" s="21" t="s">
        <v>14</v>
      </c>
      <c r="T15" s="21" t="s">
        <v>14</v>
      </c>
    </row>
    <row r="16" spans="1:20" ht="27.6" x14ac:dyDescent="0.3">
      <c r="A16" s="27" t="s">
        <v>27</v>
      </c>
      <c r="B16" s="28" t="s">
        <v>14</v>
      </c>
      <c r="C16" s="29" t="s">
        <v>14</v>
      </c>
      <c r="D16" s="6" t="s">
        <v>14</v>
      </c>
      <c r="E16" s="10" t="s">
        <v>14</v>
      </c>
      <c r="F16" s="10" t="s">
        <v>14</v>
      </c>
      <c r="G16" s="10" t="s">
        <v>14</v>
      </c>
      <c r="H16" s="11" t="s">
        <v>14</v>
      </c>
      <c r="I16" s="11" t="s">
        <v>14</v>
      </c>
      <c r="J16" s="11" t="s">
        <v>14</v>
      </c>
      <c r="K16" s="15" t="s">
        <v>14</v>
      </c>
      <c r="L16" s="15" t="s">
        <v>14</v>
      </c>
      <c r="M16" s="15" t="s">
        <v>14</v>
      </c>
      <c r="N16" s="17" t="s">
        <v>14</v>
      </c>
      <c r="O16" s="17" t="s">
        <v>14</v>
      </c>
      <c r="P16" s="17" t="s">
        <v>14</v>
      </c>
      <c r="Q16" s="64" t="s">
        <v>28</v>
      </c>
      <c r="R16" s="21" t="s">
        <v>14</v>
      </c>
      <c r="S16" s="21" t="s">
        <v>14</v>
      </c>
      <c r="T16" s="21"/>
    </row>
    <row r="17" spans="1:20" s="22" customFormat="1" x14ac:dyDescent="0.3">
      <c r="B17" s="28"/>
      <c r="C17" s="29"/>
      <c r="D17" s="6"/>
      <c r="E17" s="10"/>
      <c r="F17" s="10"/>
      <c r="G17" s="10"/>
      <c r="H17" s="11"/>
      <c r="I17" s="11"/>
      <c r="J17" s="11"/>
      <c r="K17" s="23"/>
      <c r="L17" s="23"/>
      <c r="M17" s="15"/>
      <c r="N17" s="24"/>
      <c r="O17" s="24"/>
      <c r="P17" s="17"/>
      <c r="Q17" s="42"/>
      <c r="R17" s="25"/>
      <c r="S17" s="25"/>
      <c r="T17" s="21"/>
    </row>
    <row r="18" spans="1:20" s="22" customFormat="1" x14ac:dyDescent="0.3">
      <c r="A18" s="45" t="s">
        <v>29</v>
      </c>
      <c r="B18" s="43"/>
      <c r="C18" s="43"/>
      <c r="D18" s="46">
        <f>SUM(D5:D17)</f>
        <v>0</v>
      </c>
      <c r="E18" s="44"/>
      <c r="F18" s="43"/>
      <c r="G18" s="46">
        <f>SUM(G5:G17)</f>
        <v>0</v>
      </c>
      <c r="H18" s="43"/>
      <c r="I18" s="43"/>
      <c r="J18" s="46">
        <f>SUM(J5:J17)</f>
        <v>0</v>
      </c>
      <c r="K18" s="43"/>
      <c r="L18" s="43"/>
      <c r="M18" s="46">
        <f>SUM(M5:M17)</f>
        <v>0</v>
      </c>
      <c r="N18" s="43"/>
      <c r="O18" s="43"/>
      <c r="P18" s="46">
        <f>SUM(P5:P17)</f>
        <v>0</v>
      </c>
      <c r="Q18" s="46">
        <f>SUM(Q4:Q17)</f>
        <v>0</v>
      </c>
      <c r="R18" s="43"/>
      <c r="S18" s="43"/>
      <c r="T18" s="46">
        <f>SUM(T5:T17)</f>
        <v>0</v>
      </c>
    </row>
    <row r="19" spans="1:20" x14ac:dyDescent="0.3">
      <c r="A19" s="45" t="s">
        <v>30</v>
      </c>
      <c r="B19" s="43"/>
      <c r="C19" s="43"/>
      <c r="D19" s="46">
        <f>D18/2</f>
        <v>0</v>
      </c>
      <c r="E19" s="44"/>
      <c r="F19" s="43"/>
      <c r="G19" s="46">
        <f>G18/2</f>
        <v>0</v>
      </c>
      <c r="H19" s="43"/>
      <c r="I19" s="43"/>
      <c r="J19" s="46">
        <f>J18/2</f>
        <v>0</v>
      </c>
      <c r="K19" s="43"/>
      <c r="L19" s="43"/>
      <c r="M19" s="46">
        <f>M18/2</f>
        <v>0</v>
      </c>
      <c r="N19" s="43"/>
      <c r="O19" s="43"/>
      <c r="P19" s="46">
        <f>P18/2</f>
        <v>0</v>
      </c>
      <c r="Q19" s="46">
        <f>Q18/2</f>
        <v>0</v>
      </c>
      <c r="R19" s="43"/>
      <c r="S19" s="43"/>
      <c r="T19" s="46">
        <f>T18/2</f>
        <v>0</v>
      </c>
    </row>
    <row r="20" spans="1:20" x14ac:dyDescent="0.3">
      <c r="A20" s="43" t="s">
        <v>31</v>
      </c>
      <c r="B20" s="45"/>
      <c r="C20" s="45"/>
      <c r="D20" s="46">
        <f>D19</f>
        <v>0</v>
      </c>
      <c r="E20" s="44"/>
      <c r="F20" s="43"/>
      <c r="G20" s="46">
        <f>G19</f>
        <v>0</v>
      </c>
      <c r="H20" s="43"/>
      <c r="I20" s="43"/>
      <c r="J20" s="46">
        <f>J19</f>
        <v>0</v>
      </c>
      <c r="K20" s="43"/>
      <c r="L20" s="43"/>
      <c r="M20" s="46">
        <f>M19</f>
        <v>0</v>
      </c>
      <c r="N20" s="43"/>
      <c r="O20" s="43"/>
      <c r="P20" s="46">
        <f>P19</f>
        <v>0</v>
      </c>
      <c r="Q20" s="46">
        <f>Q19</f>
        <v>0</v>
      </c>
      <c r="R20" s="43"/>
      <c r="S20" s="43"/>
      <c r="T20" s="46">
        <f>T19</f>
        <v>0</v>
      </c>
    </row>
    <row r="21" spans="1:20" x14ac:dyDescent="0.3">
      <c r="A21" s="48" t="s">
        <v>32</v>
      </c>
      <c r="B21" s="48"/>
      <c r="C21" s="48"/>
      <c r="D21" s="50">
        <f>D18*1.21</f>
        <v>0</v>
      </c>
      <c r="E21" s="49"/>
      <c r="F21" s="47"/>
      <c r="G21" s="50">
        <f>G18*1.21</f>
        <v>0</v>
      </c>
      <c r="H21" s="47"/>
      <c r="I21" s="47"/>
      <c r="J21" s="50">
        <f>J18*1.21</f>
        <v>0</v>
      </c>
      <c r="K21" s="47"/>
      <c r="L21" s="47"/>
      <c r="M21" s="50">
        <f>M18*1.21</f>
        <v>0</v>
      </c>
      <c r="N21" s="47"/>
      <c r="O21" s="47"/>
      <c r="P21" s="50">
        <f>P18*1.21</f>
        <v>0</v>
      </c>
      <c r="Q21" s="50">
        <f>Q18*1.21</f>
        <v>0</v>
      </c>
      <c r="R21" s="47"/>
      <c r="S21" s="47"/>
      <c r="T21" s="50">
        <f>T18*1.21</f>
        <v>0</v>
      </c>
    </row>
    <row r="22" spans="1:20" x14ac:dyDescent="0.3">
      <c r="A22" s="48" t="s">
        <v>33</v>
      </c>
      <c r="B22" s="47"/>
      <c r="C22" s="47"/>
      <c r="D22" s="50">
        <f>D21/5</f>
        <v>0</v>
      </c>
      <c r="E22" s="49"/>
      <c r="F22" s="47"/>
      <c r="G22" s="50">
        <f>G21/5</f>
        <v>0</v>
      </c>
      <c r="H22" s="47"/>
      <c r="I22" s="47"/>
      <c r="J22" s="50">
        <f>J21/5</f>
        <v>0</v>
      </c>
      <c r="K22" s="47"/>
      <c r="L22" s="47"/>
      <c r="M22" s="50">
        <f>M21/5</f>
        <v>0</v>
      </c>
      <c r="N22" s="47"/>
      <c r="O22" s="47"/>
      <c r="P22" s="50">
        <f>P21/5</f>
        <v>0</v>
      </c>
      <c r="Q22" s="50">
        <f>Q21/5</f>
        <v>0</v>
      </c>
      <c r="R22" s="47"/>
      <c r="S22" s="47"/>
      <c r="T22" s="50">
        <f>T21/5</f>
        <v>0</v>
      </c>
    </row>
    <row r="23" spans="1:20" x14ac:dyDescent="0.3">
      <c r="A23" s="47" t="s">
        <v>34</v>
      </c>
      <c r="B23" s="48"/>
      <c r="C23" s="48"/>
      <c r="D23" s="50">
        <f>D21-D22</f>
        <v>0</v>
      </c>
      <c r="E23" s="49"/>
      <c r="F23" s="47"/>
      <c r="G23" s="50">
        <f>SUM(G21-G22)</f>
        <v>0</v>
      </c>
      <c r="H23" s="47"/>
      <c r="I23" s="47"/>
      <c r="J23" s="50">
        <f>SUM(J21-J22)</f>
        <v>0</v>
      </c>
      <c r="K23" s="47"/>
      <c r="L23" s="47"/>
      <c r="M23" s="50">
        <f>SUM(M21-M22)</f>
        <v>0</v>
      </c>
      <c r="N23" s="47"/>
      <c r="O23" s="47"/>
      <c r="P23" s="50">
        <f>SUM(P21-P22)</f>
        <v>0</v>
      </c>
      <c r="Q23" s="50">
        <f>SUM(Q21-Q22)</f>
        <v>0</v>
      </c>
      <c r="R23" s="47"/>
      <c r="S23" s="47"/>
      <c r="T23" s="50">
        <f>SUM(T21-T22)</f>
        <v>0</v>
      </c>
    </row>
    <row r="24" spans="1:20" x14ac:dyDescent="0.3">
      <c r="C24" s="51"/>
      <c r="E24" s="22"/>
      <c r="F24" s="22"/>
      <c r="G24" s="31"/>
      <c r="H24" s="22"/>
      <c r="I24" s="22"/>
      <c r="J24" s="31"/>
      <c r="K24" s="22"/>
      <c r="L24" s="22"/>
      <c r="M24" s="31"/>
      <c r="N24" s="22"/>
      <c r="O24" s="22"/>
      <c r="P24" s="31"/>
      <c r="Q24" s="31"/>
      <c r="R24" s="22"/>
      <c r="S24" s="22"/>
      <c r="T24" s="22"/>
    </row>
    <row r="25" spans="1:20" ht="41.4" x14ac:dyDescent="0.3">
      <c r="A25" s="1" t="s">
        <v>35</v>
      </c>
      <c r="E25" s="22"/>
      <c r="F25" s="22"/>
      <c r="G25" s="31"/>
      <c r="H25" s="22"/>
      <c r="I25" s="22"/>
      <c r="J25" s="31"/>
      <c r="K25" s="22"/>
      <c r="L25" s="22"/>
      <c r="M25" s="31"/>
      <c r="N25" s="22"/>
      <c r="O25" s="22"/>
      <c r="P25" s="31"/>
      <c r="Q25" s="31"/>
      <c r="R25" s="22"/>
      <c r="S25" s="22"/>
      <c r="T25" s="22"/>
    </row>
    <row r="26" spans="1:20" x14ac:dyDescent="0.3">
      <c r="E26" s="22"/>
      <c r="F26" s="22"/>
      <c r="G26" s="31"/>
      <c r="H26" s="22"/>
      <c r="I26" s="22"/>
      <c r="J26" s="31"/>
      <c r="K26" s="22"/>
      <c r="L26" s="22"/>
      <c r="M26" s="31"/>
      <c r="N26" s="22"/>
      <c r="O26" s="22"/>
      <c r="P26" s="31"/>
      <c r="Q26" s="31"/>
      <c r="R26" s="22"/>
      <c r="S26" s="22"/>
      <c r="T26" s="22"/>
    </row>
    <row r="28" spans="1:20" ht="14.4" x14ac:dyDescent="0.3">
      <c r="A28" s="37"/>
    </row>
    <row r="30" spans="1:20" hidden="1" x14ac:dyDescent="0.3"/>
    <row r="31" spans="1:20" ht="27.6" hidden="1" x14ac:dyDescent="0.3">
      <c r="E31" s="1" t="s">
        <v>36</v>
      </c>
    </row>
    <row r="32" spans="1:20" hidden="1" x14ac:dyDescent="0.3">
      <c r="A32" s="1" t="s">
        <v>37</v>
      </c>
      <c r="B32" s="1">
        <f>(9.24/121)*100</f>
        <v>7.6363636363636367</v>
      </c>
      <c r="E32" s="2">
        <v>7.65</v>
      </c>
      <c r="F32" s="2"/>
      <c r="G32" s="2"/>
    </row>
    <row r="33" spans="1:7" hidden="1" x14ac:dyDescent="0.3">
      <c r="A33" s="1" t="s">
        <v>38</v>
      </c>
      <c r="B33" s="1">
        <f>(5.11/121)*100</f>
        <v>4.223140495867769</v>
      </c>
      <c r="E33" s="2">
        <v>4.25</v>
      </c>
      <c r="F33" s="2"/>
      <c r="G33" s="2"/>
    </row>
    <row r="34" spans="1:7" hidden="1" x14ac:dyDescent="0.3">
      <c r="A34" s="1" t="s">
        <v>39</v>
      </c>
      <c r="B34" s="1">
        <f>(2.8/121)*100</f>
        <v>2.3140495867768593</v>
      </c>
      <c r="E34" s="2">
        <v>2.35</v>
      </c>
      <c r="F34" s="2"/>
      <c r="G34" s="2"/>
    </row>
    <row r="35" spans="1:7" hidden="1" x14ac:dyDescent="0.3">
      <c r="A35" s="1" t="s">
        <v>40</v>
      </c>
      <c r="B35" s="1">
        <f>(8.95/121)*100</f>
        <v>7.3966942148760335</v>
      </c>
      <c r="E35" s="2">
        <v>7.4</v>
      </c>
      <c r="F35" s="2"/>
      <c r="G35" s="2"/>
    </row>
    <row r="36" spans="1:7" hidden="1" x14ac:dyDescent="0.3">
      <c r="A36" s="1" t="s">
        <v>41</v>
      </c>
      <c r="B36" s="1" t="s">
        <v>42</v>
      </c>
      <c r="E36" s="2" t="s">
        <v>42</v>
      </c>
      <c r="F36" s="2"/>
      <c r="G36" s="2"/>
    </row>
    <row r="37" spans="1:7" hidden="1" x14ac:dyDescent="0.3">
      <c r="A37" s="1" t="s">
        <v>43</v>
      </c>
      <c r="B37" s="1">
        <f>(399.7/121)*100</f>
        <v>330.33057851239664</v>
      </c>
      <c r="E37" s="2">
        <v>330</v>
      </c>
      <c r="F37" s="2"/>
      <c r="G37" s="2"/>
    </row>
    <row r="38" spans="1:7" hidden="1" x14ac:dyDescent="0.3">
      <c r="A38" s="1" t="s">
        <v>44</v>
      </c>
      <c r="B38" s="1">
        <f>(4000/121)*100</f>
        <v>3305.7851239669417</v>
      </c>
      <c r="E38" s="2">
        <v>3300</v>
      </c>
      <c r="F38" s="2"/>
      <c r="G38" s="2"/>
    </row>
    <row r="39" spans="1:7" hidden="1" x14ac:dyDescent="0.3"/>
    <row r="40" spans="1:7" hidden="1" x14ac:dyDescent="0.3"/>
    <row r="41" spans="1:7" hidden="1" x14ac:dyDescent="0.3"/>
    <row r="43" spans="1:7" hidden="1" x14ac:dyDescent="0.3">
      <c r="A43" s="38" t="s">
        <v>45</v>
      </c>
      <c r="B43" s="3" t="s">
        <v>46</v>
      </c>
      <c r="C43" s="3"/>
      <c r="D43" s="3"/>
      <c r="E43" s="4" t="s">
        <v>47</v>
      </c>
      <c r="F43" s="4"/>
      <c r="G43" s="4"/>
    </row>
    <row r="44" spans="1:7" hidden="1" x14ac:dyDescent="0.3">
      <c r="A44" s="38" t="s">
        <v>48</v>
      </c>
    </row>
    <row r="45" spans="1:7" hidden="1" x14ac:dyDescent="0.3">
      <c r="A45" s="38" t="s">
        <v>49</v>
      </c>
      <c r="B45" s="1">
        <f>SUM(1.26*5)+(0.613*5)</f>
        <v>9.3650000000000002</v>
      </c>
    </row>
    <row r="46" spans="1:7" hidden="1" x14ac:dyDescent="0.3">
      <c r="A46" s="38" t="s">
        <v>50</v>
      </c>
    </row>
    <row r="47" spans="1:7" hidden="1" x14ac:dyDescent="0.3">
      <c r="A47" s="38" t="s">
        <v>51</v>
      </c>
    </row>
    <row r="48" spans="1:7" ht="55.2" hidden="1" x14ac:dyDescent="0.3">
      <c r="A48" s="38" t="s">
        <v>47</v>
      </c>
      <c r="B48" s="1">
        <f>(8.95/121)*100</f>
        <v>7.3966942148760335</v>
      </c>
      <c r="E48" s="1" t="s">
        <v>52</v>
      </c>
    </row>
    <row r="49" spans="1:1" ht="14.4" hidden="1" x14ac:dyDescent="0.3">
      <c r="A49" s="37"/>
    </row>
    <row r="50" spans="1:1" hidden="1" x14ac:dyDescent="0.3">
      <c r="A50" s="38" t="s">
        <v>53</v>
      </c>
    </row>
    <row r="51" spans="1:1" ht="14.4" x14ac:dyDescent="0.3">
      <c r="A51" s="37"/>
    </row>
    <row r="52" spans="1:1" hidden="1" x14ac:dyDescent="0.3">
      <c r="A52" s="38" t="s">
        <v>54</v>
      </c>
    </row>
    <row r="53" spans="1:1" ht="14.4" hidden="1" x14ac:dyDescent="0.3">
      <c r="A53" s="37"/>
    </row>
    <row r="54" spans="1:1" hidden="1" x14ac:dyDescent="0.3">
      <c r="A54" s="38" t="s">
        <v>55</v>
      </c>
    </row>
    <row r="55" spans="1:1" ht="14.4" hidden="1" x14ac:dyDescent="0.3">
      <c r="A55" s="37"/>
    </row>
    <row r="56" spans="1:1" hidden="1" x14ac:dyDescent="0.3">
      <c r="A56" s="38" t="s">
        <v>56</v>
      </c>
    </row>
    <row r="57" spans="1:1" ht="14.4" hidden="1" x14ac:dyDescent="0.3">
      <c r="A57" s="37"/>
    </row>
    <row r="58" spans="1:1" hidden="1" x14ac:dyDescent="0.3">
      <c r="A58" s="38" t="s">
        <v>57</v>
      </c>
    </row>
    <row r="59" spans="1:1" ht="14.4" hidden="1" x14ac:dyDescent="0.3">
      <c r="A59" s="37"/>
    </row>
    <row r="60" spans="1:1" hidden="1" x14ac:dyDescent="0.3">
      <c r="A60" s="38" t="s">
        <v>47</v>
      </c>
    </row>
    <row r="61" spans="1:1" ht="14.4" hidden="1" x14ac:dyDescent="0.3">
      <c r="A61" s="37"/>
    </row>
    <row r="62" spans="1:1" hidden="1" x14ac:dyDescent="0.3">
      <c r="A62" s="38" t="s">
        <v>58</v>
      </c>
    </row>
    <row r="63" spans="1:1" ht="14.4" hidden="1" x14ac:dyDescent="0.3">
      <c r="A63" s="37"/>
    </row>
    <row r="64" spans="1:1" hidden="1" x14ac:dyDescent="0.3">
      <c r="A64" s="38" t="s">
        <v>59</v>
      </c>
    </row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</sheetData>
  <sheetProtection algorithmName="SHA-512" hashValue="wHRzi3/4CJYZDYBfjPxtb0PNhbgeb9hhFBTrnsFBBx8g8Z7Ui7/Bc59tsILQQ618b0vd0rJOVSabT8UgCKFG7w==" saltValue="MXE0LxOQXtvT4WYGfe9BZA==" spinCount="100000" sheet="1" selectLockedCells="1"/>
  <mergeCells count="6">
    <mergeCell ref="R3:T3"/>
    <mergeCell ref="B3:D3"/>
    <mergeCell ref="E3:G3"/>
    <mergeCell ref="H3:J3"/>
    <mergeCell ref="K3:M3"/>
    <mergeCell ref="N3:P3"/>
  </mergeCells>
  <conditionalFormatting sqref="M23">
    <cfRule type="cellIs" dxfId="15" priority="7" operator="greaterThan">
      <formula>10000</formula>
    </cfRule>
    <cfRule type="cellIs" dxfId="14" priority="16" operator="greaterThan">
      <formula>20000</formula>
    </cfRule>
  </conditionalFormatting>
  <conditionalFormatting sqref="D23">
    <cfRule type="cellIs" dxfId="13" priority="14" operator="greaterThan">
      <formula>20000</formula>
    </cfRule>
    <cfRule type="cellIs" dxfId="12" priority="15" operator="greaterThan">
      <formula>20000</formula>
    </cfRule>
  </conditionalFormatting>
  <conditionalFormatting sqref="D20">
    <cfRule type="cellIs" dxfId="11" priority="13" operator="greaterThan">
      <formula>20000</formula>
    </cfRule>
  </conditionalFormatting>
  <conditionalFormatting sqref="G20">
    <cfRule type="cellIs" dxfId="10" priority="12" operator="greaterThan">
      <formula>20000</formula>
    </cfRule>
  </conditionalFormatting>
  <conditionalFormatting sqref="G23">
    <cfRule type="cellIs" dxfId="9" priority="11" operator="greaterThan">
      <formula>20000</formula>
    </cfRule>
  </conditionalFormatting>
  <conditionalFormatting sqref="J20">
    <cfRule type="cellIs" dxfId="8" priority="10" operator="greaterThan">
      <formula>2500</formula>
    </cfRule>
  </conditionalFormatting>
  <conditionalFormatting sqref="J23">
    <cfRule type="cellIs" dxfId="7" priority="9" operator="greaterThan">
      <formula>2500</formula>
    </cfRule>
  </conditionalFormatting>
  <conditionalFormatting sqref="M20">
    <cfRule type="cellIs" dxfId="6" priority="8" operator="greaterThan">
      <formula>10000</formula>
    </cfRule>
  </conditionalFormatting>
  <conditionalFormatting sqref="P20">
    <cfRule type="cellIs" dxfId="5" priority="6" operator="greaterThan">
      <formula>20000</formula>
    </cfRule>
  </conditionalFormatting>
  <conditionalFormatting sqref="P23">
    <cfRule type="cellIs" dxfId="4" priority="5" operator="greaterThan">
      <formula>20000</formula>
    </cfRule>
  </conditionalFormatting>
  <conditionalFormatting sqref="Q20">
    <cfRule type="cellIs" dxfId="3" priority="4" operator="greaterThan">
      <formula>20000</formula>
    </cfRule>
  </conditionalFormatting>
  <conditionalFormatting sqref="Q23">
    <cfRule type="cellIs" dxfId="2" priority="3" operator="greaterThan">
      <formula>20000</formula>
    </cfRule>
  </conditionalFormatting>
  <conditionalFormatting sqref="T20">
    <cfRule type="cellIs" dxfId="1" priority="2" operator="greaterThan">
      <formula>1600</formula>
    </cfRule>
  </conditionalFormatting>
  <conditionalFormatting sqref="T23">
    <cfRule type="cellIs" dxfId="0" priority="1" operator="greaterThan">
      <formula>1600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ernSysteemIdentificatiekenmerk xmlns="ba4790f2-98c4-4268-a930-bdc80538f7bb" xsi:nil="true"/>
    <ae6d95edee634b2792e6f1a4ecf2da08 xmlns="ba4790f2-98c4-4268-a930-bdc80538f7bb">
      <Terms xmlns="http://schemas.microsoft.com/office/infopath/2007/PartnerControls"/>
    </ae6d95edee634b2792e6f1a4ecf2da08>
    <Bijvoegen xmlns="ba4790f2-98c4-4268-a930-bdc80538f7bb">false</Bijvoegen>
    <StartZaak_x0020_ xmlns="ba4790f2-98c4-4268-a930-bdc80538f7bb" xsi:nil="true"/>
    <g5a2340f0f904ba4a99e1492014754c9 xmlns="ba4790f2-98c4-4268-a930-bdc80538f7bb">
      <Terms xmlns="http://schemas.microsoft.com/office/infopath/2007/PartnerControls"/>
    </g5a2340f0f904ba4a99e1492014754c9>
    <ZaaksysteemKenmerk xmlns="ba4790f2-98c4-4268-a930-bdc80538f7bb" xsi:nil="true"/>
    <TaxCatchAll xmlns="ba4790f2-98c4-4268-a930-bdc80538f7bb">
      <Value>3</Value>
      <Value>2</Value>
      <Value>1</Value>
    </TaxCatchAll>
    <_dlc_DocId xmlns="d428da13-f96f-468d-9dcb-5b710ff8f9c9">POV365-1100055135-25</_dlc_DocId>
    <_dlc_DocIdUrl xmlns="d428da13-f96f-468d-9dcb-5b710ff8f9c9">
      <Url>https://overijssel.sharepoint.com/sites/PROC-PDSSubsidieregelingen/_layouts/15/DocIdRedir.aspx?ID=POV365-1100055135-25</Url>
      <Description>POV365-1100055135-25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verijssel Document" ma:contentTypeID="0x010100A00871B6ADF1FF46A0727E13CD234E7E00C4A93AFE3AF9BB45AFF1712A82B3EC29" ma:contentTypeVersion="5" ma:contentTypeDescription="Standaard document met de generieke eigenschappen." ma:contentTypeScope="" ma:versionID="16098bbb83a9aed69b88b3f5ce53dfb7">
  <xsd:schema xmlns:xsd="http://www.w3.org/2001/XMLSchema" xmlns:xs="http://www.w3.org/2001/XMLSchema" xmlns:p="http://schemas.microsoft.com/office/2006/metadata/properties" xmlns:ns2="ba4790f2-98c4-4268-a930-bdc80538f7bb" xmlns:ns3="d428da13-f96f-468d-9dcb-5b710ff8f9c9" targetNamespace="http://schemas.microsoft.com/office/2006/metadata/properties" ma:root="true" ma:fieldsID="6b2d0da25facc237045327a9941c4077" ns2:_="" ns3:_="">
    <xsd:import namespace="ba4790f2-98c4-4268-a930-bdc80538f7bb"/>
    <xsd:import namespace="d428da13-f96f-468d-9dcb-5b710ff8f9c9"/>
    <xsd:element name="properties">
      <xsd:complexType>
        <xsd:sequence>
          <xsd:element name="documentManagement">
            <xsd:complexType>
              <xsd:all>
                <xsd:element ref="ns2:ExternSysteemIdentificatiekenmerk" minOccurs="0"/>
                <xsd:element ref="ns2:TaxCatchAll" minOccurs="0"/>
                <xsd:element ref="ns2:TaxCatchAllLabel" minOccurs="0"/>
                <xsd:element ref="ns2:g5a2340f0f904ba4a99e1492014754c9" minOccurs="0"/>
                <xsd:element ref="ns2:ae6d95edee634b2792e6f1a4ecf2da08" minOccurs="0"/>
                <xsd:element ref="ns2:ZaaksysteemKenmerk" minOccurs="0"/>
                <xsd:element ref="ns2:Bijvoegen" minOccurs="0"/>
                <xsd:element ref="ns2:StartZaak_x0020_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790f2-98c4-4268-a930-bdc80538f7bb" elementFormDefault="qualified">
    <xsd:import namespace="http://schemas.microsoft.com/office/2006/documentManagement/types"/>
    <xsd:import namespace="http://schemas.microsoft.com/office/infopath/2007/PartnerControls"/>
    <xsd:element name="ExternSysteemIdentificatiekenmerk" ma:index="4" nillable="true" ma:displayName="Extern systeem identificatiekenmerk" ma:description="Specificeer hier het systeem en het kenmerk (bijv. SAP-19373836)" ma:internalName="ExternSysteemIdentificatiekenmerk">
      <xsd:simpleType>
        <xsd:restriction base="dms:Text">
          <xsd:maxLength value="255"/>
        </xsd:restriction>
      </xsd:simpleType>
    </xsd:element>
    <xsd:element name="TaxCatchAll" ma:index="6" nillable="true" ma:displayName="Taxonomy Catch All Column" ma:hidden="true" ma:list="{782082a0-6a09-4adf-bca3-e2b311ef7c96}" ma:internalName="TaxCatchAll" ma:showField="CatchAllData" ma:web="d428da13-f96f-468d-9dcb-5b710ff8f9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hidden="true" ma:list="{782082a0-6a09-4adf-bca3-e2b311ef7c96}" ma:internalName="TaxCatchAllLabel" ma:readOnly="true" ma:showField="CatchAllDataLabel" ma:web="d428da13-f96f-468d-9dcb-5b710ff8f9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5a2340f0f904ba4a99e1492014754c9" ma:index="9" nillable="true" ma:taxonomy="true" ma:internalName="g5a2340f0f904ba4a99e1492014754c9" ma:taxonomyFieldName="Documenttype" ma:displayName="Documenttype" ma:readOnly="false" ma:default="" ma:fieldId="{05a2340f-0f90-4ba4-a99e-1492014754c9}" ma:sspId="61134e7c-f487-4f3e-b234-30d43b5f02e1" ma:termSetId="dd23a233-2f62-4320-bc53-288f842bf3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6d95edee634b2792e6f1a4ecf2da08" ma:index="13" nillable="true" ma:taxonomy="true" ma:internalName="ae6d95edee634b2792e6f1a4ecf2da08" ma:taxonomyFieldName="Documentstatus" ma:displayName="Documentstatus" ma:readOnly="false" ma:fieldId="{ae6d95ed-ee63-4b27-92e6-f1a4ecf2da08}" ma:sspId="61134e7c-f487-4f3e-b234-30d43b5f02e1" ma:termSetId="d4545161-d101-419d-849d-c2735aac7e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ZaaksysteemKenmerk" ma:index="15" nillable="true" ma:displayName="Zaaksysteem kenmerk" ma:hidden="true" ma:internalName="ZaaksysteemKenmerk" ma:readOnly="false">
      <xsd:simpleType>
        <xsd:restriction base="dms:Text">
          <xsd:maxLength value="255"/>
        </xsd:restriction>
      </xsd:simpleType>
    </xsd:element>
    <xsd:element name="Bijvoegen" ma:index="16" nillable="true" ma:displayName="Bijvoegen" ma:default="0" ma:hidden="true" ma:internalName="Bijvoegen" ma:readOnly="false">
      <xsd:simpleType>
        <xsd:restriction base="dms:Boolean"/>
      </xsd:simpleType>
    </xsd:element>
    <xsd:element name="StartZaak_x0020_" ma:index="17" nillable="true" ma:displayName="Start zaak" ma:hidden="true" ma:internalName="StartZaak_x0020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8da13-f96f-468d-9dcb-5b710ff8f9c9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61134e7c-f487-4f3e-b234-30d43b5f02e1" ContentTypeId="0x010100A00871B6ADF1FF46A0727E13CD234E7E" PreviousValue="false" LastSyncTimeStamp="2022-11-18T09:19:13.993Z"/>
</file>

<file path=customXml/itemProps1.xml><?xml version="1.0" encoding="utf-8"?>
<ds:datastoreItem xmlns:ds="http://schemas.openxmlformats.org/officeDocument/2006/customXml" ds:itemID="{F8841D93-61C1-4FD3-A180-DD5191C2329F}">
  <ds:schemaRefs>
    <ds:schemaRef ds:uri="http://schemas.microsoft.com/office/2006/metadata/properties"/>
    <ds:schemaRef ds:uri="http://schemas.microsoft.com/office/infopath/2007/PartnerControls"/>
    <ds:schemaRef ds:uri="ba4790f2-98c4-4268-a930-bdc80538f7bb"/>
    <ds:schemaRef ds:uri="d428da13-f96f-468d-9dcb-5b710ff8f9c9"/>
  </ds:schemaRefs>
</ds:datastoreItem>
</file>

<file path=customXml/itemProps2.xml><?xml version="1.0" encoding="utf-8"?>
<ds:datastoreItem xmlns:ds="http://schemas.openxmlformats.org/officeDocument/2006/customXml" ds:itemID="{F4119D49-4894-4348-ACB8-C2BBD437D4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6E709-7B97-4260-ABB4-B3EE76AEF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790f2-98c4-4268-a930-bdc80538f7bb"/>
    <ds:schemaRef ds:uri="d428da13-f96f-468d-9dcb-5b710ff8f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C5B735-F685-4823-8DCA-4604493D7D9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85D6472-74FA-4F79-A871-6A4F31D0695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Honigh, LJ (Joyce)</dc:creator>
  <cp:keywords/>
  <dc:description/>
  <cp:lastModifiedBy>Broekhof, AJMA (Angela)</cp:lastModifiedBy>
  <cp:revision/>
  <dcterms:created xsi:type="dcterms:W3CDTF">2023-06-16T12:19:13Z</dcterms:created>
  <dcterms:modified xsi:type="dcterms:W3CDTF">2023-08-04T06:38:31Z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7c1374-3856-4efe-8a20-c736d592c69d_Enabled">
    <vt:lpwstr>true</vt:lpwstr>
  </property>
  <property fmtid="{D5CDD505-2E9C-101B-9397-08002B2CF9AE}" pid="3" name="MSIP_Label_1f7c1374-3856-4efe-8a20-c736d592c69d_SetDate">
    <vt:lpwstr>2023-06-16T12:45:32Z</vt:lpwstr>
  </property>
  <property fmtid="{D5CDD505-2E9C-101B-9397-08002B2CF9AE}" pid="4" name="MSIP_Label_1f7c1374-3856-4efe-8a20-c736d592c69d_Method">
    <vt:lpwstr>Standard</vt:lpwstr>
  </property>
  <property fmtid="{D5CDD505-2E9C-101B-9397-08002B2CF9AE}" pid="5" name="MSIP_Label_1f7c1374-3856-4efe-8a20-c736d592c69d_Name">
    <vt:lpwstr>Intern</vt:lpwstr>
  </property>
  <property fmtid="{D5CDD505-2E9C-101B-9397-08002B2CF9AE}" pid="6" name="MSIP_Label_1f7c1374-3856-4efe-8a20-c736d592c69d_SiteId">
    <vt:lpwstr>198fc6c4-dbc7-4471-82ef-764d9e62caf1</vt:lpwstr>
  </property>
  <property fmtid="{D5CDD505-2E9C-101B-9397-08002B2CF9AE}" pid="7" name="MSIP_Label_1f7c1374-3856-4efe-8a20-c736d592c69d_ActionId">
    <vt:lpwstr>54297606-7074-4758-b8c9-6f4e75c61233</vt:lpwstr>
  </property>
  <property fmtid="{D5CDD505-2E9C-101B-9397-08002B2CF9AE}" pid="8" name="MSIP_Label_1f7c1374-3856-4efe-8a20-c736d592c69d_ContentBits">
    <vt:lpwstr>0</vt:lpwstr>
  </property>
  <property fmtid="{D5CDD505-2E9C-101B-9397-08002B2CF9AE}" pid="9" name="ContentTypeId">
    <vt:lpwstr>0x010100A00871B6ADF1FF46A0727E13CD234E7E00C4A93AFE3AF9BB45AFF1712A82B3EC29</vt:lpwstr>
  </property>
  <property fmtid="{D5CDD505-2E9C-101B-9397-08002B2CF9AE}" pid="10" name="hc177bb5d1a84cadb04e5c71ff211ad4">
    <vt:lpwstr>Diverse taakvelden|051b3063-8c81-4343-bd30-4bcaa76ce6b3</vt:lpwstr>
  </property>
  <property fmtid="{D5CDD505-2E9C-101B-9397-08002B2CF9AE}" pid="11" name="g4911d1be07a4422a8ee2ce893e0df3b">
    <vt:lpwstr>PDS|d2b5ec2b-a348-48fb-85a4-544ecab705ab</vt:lpwstr>
  </property>
  <property fmtid="{D5CDD505-2E9C-101B-9397-08002B2CF9AE}" pid="12" name="gdee63a8b651439cb8bd2cdd061035cb">
    <vt:lpwstr>Uitvoeringsbesluit subsidies opstellen, wijzigen of vaststellen|b6707c60-54bb-4ebb-a7aa-0ea6bdc540a3</vt:lpwstr>
  </property>
  <property fmtid="{D5CDD505-2E9C-101B-9397-08002B2CF9AE}" pid="13" name="_dlc_DocIdItemGuid">
    <vt:lpwstr>60d11eb5-49d2-4e8a-abd8-be80ceb81b61</vt:lpwstr>
  </property>
  <property fmtid="{D5CDD505-2E9C-101B-9397-08002B2CF9AE}" pid="14" name="Verantwoordelijk organisatieonderdeel">
    <vt:lpwstr>3;#PDS|d2b5ec2b-a348-48fb-85a4-544ecab705ab</vt:lpwstr>
  </property>
  <property fmtid="{D5CDD505-2E9C-101B-9397-08002B2CF9AE}" pid="15" name="Documenttype">
    <vt:lpwstr/>
  </property>
  <property fmtid="{D5CDD505-2E9C-101B-9397-08002B2CF9AE}" pid="16" name="Documentstatus">
    <vt:lpwstr/>
  </property>
  <property fmtid="{D5CDD505-2E9C-101B-9397-08002B2CF9AE}" pid="17" name="Secretariaat">
    <vt:lpwstr/>
  </property>
  <property fmtid="{D5CDD505-2E9C-101B-9397-08002B2CF9AE}" pid="18" name="Proces">
    <vt:lpwstr>1;#Uitvoeringsbesluit subsidies opstellen, wijzigen of vaststellen|b6707c60-54bb-4ebb-a7aa-0ea6bdc540a3</vt:lpwstr>
  </property>
  <property fmtid="{D5CDD505-2E9C-101B-9397-08002B2CF9AE}" pid="19" name="b7d5404cb2a5404d83710578ba68e687">
    <vt:lpwstr/>
  </property>
  <property fmtid="{D5CDD505-2E9C-101B-9397-08002B2CF9AE}" pid="20" name="i3a97997f2484179be2952c5602acc27">
    <vt:lpwstr/>
  </property>
  <property fmtid="{D5CDD505-2E9C-101B-9397-08002B2CF9AE}" pid="21" name="Hotspot">
    <vt:lpwstr/>
  </property>
  <property fmtid="{D5CDD505-2E9C-101B-9397-08002B2CF9AE}" pid="22" name="Taakveld">
    <vt:lpwstr>2;#Diverse taakvelden|051b3063-8c81-4343-bd30-4bcaa76ce6b3</vt:lpwstr>
  </property>
  <property fmtid="{D5CDD505-2E9C-101B-9397-08002B2CF9AE}" pid="23" name="SharedWithUsers">
    <vt:lpwstr>39;#Buitenhuis, GH. (Gerard);#15;#Broekhof, AJMA (Angela)</vt:lpwstr>
  </property>
</Properties>
</file>